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xr:revisionPtr revIDLastSave="0" documentId="13_ncr:1_{8795324B-C875-8D43-860F-3DFEBE134F9E}" xr6:coauthVersionLast="31" xr6:coauthVersionMax="31" xr10:uidLastSave="{00000000-0000-0000-0000-000000000000}"/>
  <bookViews>
    <workbookView xWindow="55600" yWindow="460" windowWidth="17620" windowHeight="42740" tabRatio="500" xr2:uid="{00000000-000D-0000-FFFF-FFFF00000000}"/>
  </bookViews>
  <sheets>
    <sheet name="Feuil1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E2" i="1"/>
  <c r="F132" i="1"/>
  <c r="E132" i="1"/>
  <c r="E131" i="1"/>
  <c r="F130" i="1"/>
  <c r="E130" i="1"/>
  <c r="F97" i="1"/>
  <c r="E94" i="1"/>
  <c r="E89" i="1"/>
  <c r="F84" i="1"/>
  <c r="F71" i="1"/>
  <c r="E69" i="1"/>
  <c r="E63" i="1"/>
  <c r="E62" i="1"/>
  <c r="F61" i="1"/>
  <c r="F59" i="1"/>
  <c r="F46" i="1"/>
  <c r="E46" i="1"/>
  <c r="F36" i="1"/>
  <c r="E38" i="1"/>
  <c r="E30" i="1"/>
  <c r="F31" i="1"/>
  <c r="E19" i="1"/>
  <c r="E17" i="1"/>
  <c r="E16" i="1"/>
  <c r="F14" i="1"/>
  <c r="E14" i="1"/>
</calcChain>
</file>

<file path=xl/sharedStrings.xml><?xml version="1.0" encoding="utf-8"?>
<sst xmlns="http://schemas.openxmlformats.org/spreadsheetml/2006/main" count="370" uniqueCount="96">
  <si>
    <t>débit</t>
  </si>
  <si>
    <t>crédit</t>
  </si>
  <si>
    <t>num</t>
  </si>
  <si>
    <t>libellé</t>
  </si>
  <si>
    <t>-</t>
  </si>
  <si>
    <t>tva due</t>
  </si>
  <si>
    <t>ventes marchandises</t>
  </si>
  <si>
    <t>poste</t>
  </si>
  <si>
    <t>caisse</t>
  </si>
  <si>
    <t>banque</t>
  </si>
  <si>
    <t>rien à comptabiliser</t>
  </si>
  <si>
    <t>achat marchandises</t>
  </si>
  <si>
    <t>tva à r/ s/ march.</t>
  </si>
  <si>
    <t>dettes fournisseurs</t>
  </si>
  <si>
    <t>vente de prestations</t>
  </si>
  <si>
    <t>créances clients</t>
  </si>
  <si>
    <t>ia à récupérer</t>
  </si>
  <si>
    <t>créances douteuses</t>
  </si>
  <si>
    <t>produits de placements financiers</t>
  </si>
  <si>
    <t>tva à r/ s/ inv. et ace</t>
  </si>
  <si>
    <t>autres dettes</t>
  </si>
  <si>
    <t>assurances</t>
  </si>
  <si>
    <t>loyer</t>
  </si>
  <si>
    <t>extourne</t>
  </si>
  <si>
    <t>frais d'achat</t>
  </si>
  <si>
    <t>pertes sur clients</t>
  </si>
  <si>
    <t>produits d'immeuble</t>
  </si>
  <si>
    <t>téléphone</t>
  </si>
  <si>
    <t>amortissements</t>
  </si>
  <si>
    <t>clients douteux</t>
  </si>
  <si>
    <t>4000 x 1.025</t>
  </si>
  <si>
    <t>immeuble</t>
  </si>
  <si>
    <t>charges immeubles</t>
  </si>
  <si>
    <t>hors exploitation = ttc, on ne récupère pas la TVA</t>
  </si>
  <si>
    <t>4000 x 1.08</t>
  </si>
  <si>
    <t>14 x 1000</t>
  </si>
  <si>
    <t>14000 x 35%</t>
  </si>
  <si>
    <t>14000 x 65%</t>
  </si>
  <si>
    <t>charges financières</t>
  </si>
  <si>
    <t>dettes hypothécaires</t>
  </si>
  <si>
    <t>5000000 x 1%</t>
  </si>
  <si>
    <t>intérêts moratoires clients</t>
  </si>
  <si>
    <t>100.- annulés</t>
  </si>
  <si>
    <t>montant payé</t>
  </si>
  <si>
    <t>500 x 1.08</t>
  </si>
  <si>
    <t>458980 x 8%</t>
  </si>
  <si>
    <t>40000 x 2.5%</t>
  </si>
  <si>
    <t>1000 x 35%</t>
  </si>
  <si>
    <t>1000 x 65%</t>
  </si>
  <si>
    <t>56 x 17</t>
  </si>
  <si>
    <t>952 = 65%, x = 35%</t>
  </si>
  <si>
    <t>952=65%, x = 100%</t>
  </si>
  <si>
    <t>en France, pas d'IA</t>
  </si>
  <si>
    <t>re tva</t>
  </si>
  <si>
    <t>1200 / 1.08</t>
  </si>
  <si>
    <t>chf 4000 / 1.08</t>
  </si>
  <si>
    <t>3703.7 x 8%</t>
  </si>
  <si>
    <t>67 x 5</t>
  </si>
  <si>
    <t>335 x .35</t>
  </si>
  <si>
    <t>335 x .65</t>
  </si>
  <si>
    <t>1200 x 2.5%</t>
  </si>
  <si>
    <t>98=65%,x=35%</t>
  </si>
  <si>
    <t>ventes de marchandises</t>
  </si>
  <si>
    <t>3000/108*8</t>
  </si>
  <si>
    <t>450 = 65%, =35%</t>
  </si>
  <si>
    <t>45 x 1.1</t>
  </si>
  <si>
    <t>ducroire</t>
  </si>
  <si>
    <t>3000 x 8%</t>
  </si>
  <si>
    <t>600 x 8%</t>
  </si>
  <si>
    <t>différence de caisse</t>
  </si>
  <si>
    <t>rien à comptabiliser, c'est une commande</t>
  </si>
  <si>
    <t>900 x1.08</t>
  </si>
  <si>
    <t>100 x1.08</t>
  </si>
  <si>
    <t>pas de tva du coup</t>
  </si>
  <si>
    <t>frais juridiques</t>
  </si>
  <si>
    <t>charges d'énergie</t>
  </si>
  <si>
    <t>cap</t>
  </si>
  <si>
    <t>6000 / 1.08 x 40%</t>
  </si>
  <si>
    <t>outillage</t>
  </si>
  <si>
    <t>suppression de la provision</t>
  </si>
  <si>
    <t>achats marchandise</t>
  </si>
  <si>
    <t>cca</t>
  </si>
  <si>
    <t>charges de véhicules</t>
  </si>
  <si>
    <t>cumul d'amort./ s/ vhc</t>
  </si>
  <si>
    <t>100000x5%+20000x10%=7000</t>
  </si>
  <si>
    <t>pca</t>
  </si>
  <si>
    <t>chf 9000 / 1.08</t>
  </si>
  <si>
    <t>publicité</t>
  </si>
  <si>
    <t>chf 6000 / 1.08</t>
  </si>
  <si>
    <t>machines</t>
  </si>
  <si>
    <t>cumul d'amort./ s/ brevets</t>
  </si>
  <si>
    <t>1000000/50</t>
  </si>
  <si>
    <t>mobilier</t>
  </si>
  <si>
    <t>45000 / 5</t>
  </si>
  <si>
    <t>5000000/50</t>
  </si>
  <si>
    <t>primes d'assurance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</si>
</sst>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zoomScale="158" zoomScaleNormal="200" zoomScalePageLayoutView="200" workbookViewId="0">
      <selection activeCell="B21" sqref="B21"/>
    </sheetView>
  </sheetViews>
  <sheetFormatPr baseColWidth="10" defaultRowHeight="12" x14ac:dyDescent="0.15"/>
  <cols>
    <col min="1" max="1" width="4" style="2" bestFit="1" customWidth="1"/>
    <col min="2" max="3" width="22.1640625" style="3" customWidth="1"/>
    <col min="4" max="4" width="12.83203125" style="3" customWidth="1"/>
    <col min="5" max="6" width="8.6640625" style="4" bestFit="1" customWidth="1"/>
    <col min="7" max="16384" width="10.83203125" style="1"/>
  </cols>
  <sheetData>
    <row r="1" spans="1:6" x14ac:dyDescent="0.15">
      <c r="A1" s="2" t="s">
        <v>2</v>
      </c>
      <c r="B1" s="3" t="s">
        <v>0</v>
      </c>
      <c r="C1" s="3" t="s">
        <v>1</v>
      </c>
      <c r="D1" s="3" t="s">
        <v>3</v>
      </c>
      <c r="E1" s="4" t="s">
        <v>0</v>
      </c>
      <c r="F1" s="4" t="s">
        <v>1</v>
      </c>
    </row>
    <row r="2" spans="1:6" x14ac:dyDescent="0.15">
      <c r="A2" s="2">
        <v>39</v>
      </c>
      <c r="B2" s="3" t="s">
        <v>20</v>
      </c>
      <c r="C2" s="3" t="s">
        <v>9</v>
      </c>
      <c r="E2" s="4">
        <f>700*1.08</f>
        <v>756</v>
      </c>
      <c r="F2" s="4">
        <f>700*1.08</f>
        <v>756</v>
      </c>
    </row>
    <row r="3" spans="1:6" x14ac:dyDescent="0.15">
      <c r="A3" s="2">
        <v>40</v>
      </c>
      <c r="B3" s="3" t="s">
        <v>15</v>
      </c>
      <c r="C3" s="3" t="s">
        <v>28</v>
      </c>
      <c r="D3" s="3" t="s">
        <v>23</v>
      </c>
      <c r="E3" s="4">
        <v>500</v>
      </c>
      <c r="F3" s="4">
        <v>500</v>
      </c>
    </row>
    <row r="4" spans="1:6" x14ac:dyDescent="0.15">
      <c r="B4" s="3" t="s">
        <v>25</v>
      </c>
      <c r="C4" s="3" t="s">
        <v>4</v>
      </c>
      <c r="E4" s="4">
        <v>500</v>
      </c>
    </row>
    <row r="5" spans="1:6" x14ac:dyDescent="0.15">
      <c r="B5" s="3" t="s">
        <v>5</v>
      </c>
      <c r="C5" s="3" t="s">
        <v>4</v>
      </c>
      <c r="E5" s="4">
        <v>40</v>
      </c>
    </row>
    <row r="6" spans="1:6" x14ac:dyDescent="0.15">
      <c r="B6" s="3" t="s">
        <v>4</v>
      </c>
      <c r="C6" s="3" t="s">
        <v>15</v>
      </c>
      <c r="F6" s="4">
        <v>540</v>
      </c>
    </row>
    <row r="7" spans="1:6" x14ac:dyDescent="0.15">
      <c r="A7" s="2">
        <v>41</v>
      </c>
      <c r="B7" s="3" t="s">
        <v>9</v>
      </c>
      <c r="C7" s="3" t="s">
        <v>29</v>
      </c>
      <c r="E7" s="4">
        <v>600</v>
      </c>
      <c r="F7" s="4">
        <v>600</v>
      </c>
    </row>
    <row r="8" spans="1:6" x14ac:dyDescent="0.15">
      <c r="A8" s="2">
        <v>42</v>
      </c>
      <c r="B8" s="3" t="s">
        <v>4</v>
      </c>
      <c r="C8" s="3" t="s">
        <v>6</v>
      </c>
      <c r="E8" s="4" t="s">
        <v>4</v>
      </c>
      <c r="F8" s="4">
        <v>2000</v>
      </c>
    </row>
    <row r="9" spans="1:6" x14ac:dyDescent="0.15">
      <c r="B9" s="3" t="s">
        <v>4</v>
      </c>
      <c r="C9" s="3" t="s">
        <v>5</v>
      </c>
      <c r="E9" s="4" t="s">
        <v>4</v>
      </c>
      <c r="F9" s="4">
        <v>160</v>
      </c>
    </row>
    <row r="10" spans="1:6" x14ac:dyDescent="0.15">
      <c r="B10" s="3" t="s">
        <v>15</v>
      </c>
      <c r="C10" s="3" t="s">
        <v>4</v>
      </c>
      <c r="E10" s="4">
        <v>2160</v>
      </c>
      <c r="F10" s="4" t="s">
        <v>4</v>
      </c>
    </row>
    <row r="11" spans="1:6" x14ac:dyDescent="0.15">
      <c r="A11" s="2">
        <v>43</v>
      </c>
      <c r="B11" s="3" t="s">
        <v>8</v>
      </c>
      <c r="C11" s="3" t="s">
        <v>15</v>
      </c>
      <c r="D11" s="3" t="s">
        <v>30</v>
      </c>
      <c r="E11" s="4">
        <v>4100</v>
      </c>
      <c r="F11" s="4">
        <v>4100</v>
      </c>
    </row>
    <row r="12" spans="1:6" x14ac:dyDescent="0.15">
      <c r="A12" s="2">
        <v>44</v>
      </c>
      <c r="B12" s="3" t="s">
        <v>31</v>
      </c>
      <c r="C12" s="3" t="s">
        <v>9</v>
      </c>
      <c r="E12" s="4">
        <v>120000</v>
      </c>
      <c r="F12" s="4">
        <v>120000</v>
      </c>
    </row>
    <row r="13" spans="1:6" ht="48" x14ac:dyDescent="0.15">
      <c r="A13" s="2">
        <v>45</v>
      </c>
      <c r="B13" s="3" t="s">
        <v>32</v>
      </c>
      <c r="C13" s="3" t="s">
        <v>9</v>
      </c>
      <c r="D13" s="3" t="s">
        <v>33</v>
      </c>
      <c r="E13" s="4">
        <v>1080</v>
      </c>
      <c r="F13" s="4">
        <v>1080</v>
      </c>
    </row>
    <row r="14" spans="1:6" x14ac:dyDescent="0.15">
      <c r="A14" s="2">
        <v>46</v>
      </c>
      <c r="B14" s="3" t="s">
        <v>32</v>
      </c>
      <c r="C14" s="3" t="s">
        <v>20</v>
      </c>
      <c r="D14" s="3" t="s">
        <v>34</v>
      </c>
      <c r="E14" s="4">
        <f>4000*1.08</f>
        <v>4320</v>
      </c>
      <c r="F14" s="4">
        <f>4000*1.08</f>
        <v>4320</v>
      </c>
    </row>
    <row r="15" spans="1:6" ht="24" x14ac:dyDescent="0.15">
      <c r="A15" s="2">
        <v>47</v>
      </c>
      <c r="B15" s="3" t="s">
        <v>4</v>
      </c>
      <c r="C15" s="3" t="s">
        <v>18</v>
      </c>
      <c r="D15" s="3" t="s">
        <v>35</v>
      </c>
      <c r="E15" s="4" t="s">
        <v>4</v>
      </c>
      <c r="F15" s="4">
        <v>14000</v>
      </c>
    </row>
    <row r="16" spans="1:6" x14ac:dyDescent="0.15">
      <c r="B16" s="3" t="s">
        <v>16</v>
      </c>
      <c r="C16" s="3" t="s">
        <v>4</v>
      </c>
      <c r="D16" s="3" t="s">
        <v>36</v>
      </c>
      <c r="E16" s="4">
        <f>14000*0.35</f>
        <v>4900</v>
      </c>
    </row>
    <row r="17" spans="1:6" x14ac:dyDescent="0.15">
      <c r="B17" s="3" t="s">
        <v>9</v>
      </c>
      <c r="C17" s="3" t="s">
        <v>4</v>
      </c>
      <c r="D17" s="3" t="s">
        <v>37</v>
      </c>
      <c r="E17" s="4">
        <f>14000*0.65</f>
        <v>9100</v>
      </c>
    </row>
    <row r="18" spans="1:6" x14ac:dyDescent="0.15">
      <c r="A18" s="2">
        <v>48</v>
      </c>
      <c r="B18" s="3" t="s">
        <v>4</v>
      </c>
      <c r="C18" s="3" t="s">
        <v>9</v>
      </c>
      <c r="E18" s="4" t="s">
        <v>4</v>
      </c>
      <c r="F18" s="4">
        <v>300000</v>
      </c>
    </row>
    <row r="19" spans="1:6" x14ac:dyDescent="0.15">
      <c r="B19" s="3" t="s">
        <v>38</v>
      </c>
      <c r="C19" s="3" t="s">
        <v>4</v>
      </c>
      <c r="D19" s="3" t="s">
        <v>40</v>
      </c>
      <c r="E19" s="4">
        <f>5000000*0.01</f>
        <v>50000</v>
      </c>
      <c r="F19" s="4" t="s">
        <v>4</v>
      </c>
    </row>
    <row r="20" spans="1:6" x14ac:dyDescent="0.15">
      <c r="B20" s="3" t="s">
        <v>39</v>
      </c>
      <c r="C20" s="3" t="s">
        <v>4</v>
      </c>
      <c r="E20" s="4">
        <v>250000</v>
      </c>
      <c r="F20" s="4" t="s">
        <v>4</v>
      </c>
    </row>
    <row r="21" spans="1:6" x14ac:dyDescent="0.15">
      <c r="A21" s="2">
        <v>49</v>
      </c>
      <c r="B21" s="3" t="s">
        <v>41</v>
      </c>
      <c r="C21" s="3" t="s">
        <v>15</v>
      </c>
      <c r="D21" s="3" t="s">
        <v>42</v>
      </c>
      <c r="E21" s="4">
        <v>100</v>
      </c>
      <c r="F21" s="4">
        <v>100</v>
      </c>
    </row>
    <row r="22" spans="1:6" x14ac:dyDescent="0.15">
      <c r="B22" s="3" t="s">
        <v>8</v>
      </c>
      <c r="C22" s="3" t="s">
        <v>15</v>
      </c>
      <c r="D22" s="3" t="s">
        <v>43</v>
      </c>
      <c r="E22" s="4">
        <v>3000</v>
      </c>
      <c r="F22" s="4">
        <v>3000</v>
      </c>
    </row>
    <row r="23" spans="1:6" x14ac:dyDescent="0.15">
      <c r="A23" s="2">
        <v>50</v>
      </c>
      <c r="B23" s="3" t="s">
        <v>22</v>
      </c>
      <c r="C23" s="3" t="s">
        <v>7</v>
      </c>
      <c r="D23" s="3" t="s">
        <v>23</v>
      </c>
      <c r="E23" s="4">
        <v>1200</v>
      </c>
      <c r="F23" s="4">
        <v>1200</v>
      </c>
    </row>
    <row r="24" spans="1:6" x14ac:dyDescent="0.15">
      <c r="B24" s="3" t="s">
        <v>7</v>
      </c>
      <c r="C24" s="3" t="s">
        <v>26</v>
      </c>
      <c r="E24" s="4">
        <v>1200</v>
      </c>
      <c r="F24" s="4">
        <v>1200</v>
      </c>
    </row>
    <row r="25" spans="1:6" x14ac:dyDescent="0.15">
      <c r="A25" s="2">
        <v>51</v>
      </c>
      <c r="B25" s="3" t="s">
        <v>27</v>
      </c>
      <c r="C25" s="3" t="s">
        <v>4</v>
      </c>
      <c r="E25" s="4">
        <v>1000</v>
      </c>
      <c r="F25" s="4" t="s">
        <v>4</v>
      </c>
    </row>
    <row r="26" spans="1:6" x14ac:dyDescent="0.15">
      <c r="B26" s="3" t="s">
        <v>19</v>
      </c>
      <c r="C26" s="3" t="s">
        <v>4</v>
      </c>
      <c r="E26" s="4">
        <v>80</v>
      </c>
      <c r="F26" s="4" t="s">
        <v>4</v>
      </c>
    </row>
    <row r="27" spans="1:6" x14ac:dyDescent="0.15">
      <c r="B27" s="3" t="s">
        <v>4</v>
      </c>
      <c r="C27" s="3" t="s">
        <v>7</v>
      </c>
      <c r="E27" s="4" t="s">
        <v>4</v>
      </c>
      <c r="F27" s="4">
        <v>1080</v>
      </c>
    </row>
    <row r="28" spans="1:6" x14ac:dyDescent="0.15">
      <c r="A28" s="2">
        <v>52</v>
      </c>
      <c r="B28" s="3" t="s">
        <v>32</v>
      </c>
      <c r="C28" s="3" t="s">
        <v>8</v>
      </c>
      <c r="D28" s="3" t="s">
        <v>44</v>
      </c>
      <c r="E28" s="4">
        <v>540</v>
      </c>
      <c r="F28" s="4">
        <v>540</v>
      </c>
    </row>
    <row r="29" spans="1:6" x14ac:dyDescent="0.15">
      <c r="A29" s="2">
        <v>53</v>
      </c>
      <c r="B29" s="3" t="s">
        <v>11</v>
      </c>
      <c r="C29" s="3" t="s">
        <v>4</v>
      </c>
      <c r="E29" s="4">
        <v>45890</v>
      </c>
      <c r="F29" s="4" t="s">
        <v>4</v>
      </c>
    </row>
    <row r="30" spans="1:6" x14ac:dyDescent="0.15">
      <c r="B30" s="3" t="s">
        <v>12</v>
      </c>
      <c r="C30" s="3" t="s">
        <v>4</v>
      </c>
      <c r="D30" s="3" t="s">
        <v>45</v>
      </c>
      <c r="E30" s="4">
        <f>45890*0.08</f>
        <v>3671.2000000000003</v>
      </c>
      <c r="F30" s="4" t="s">
        <v>4</v>
      </c>
    </row>
    <row r="31" spans="1:6" x14ac:dyDescent="0.15">
      <c r="B31" s="3" t="s">
        <v>4</v>
      </c>
      <c r="C31" s="3" t="s">
        <v>13</v>
      </c>
      <c r="E31" s="4" t="s">
        <v>4</v>
      </c>
      <c r="F31" s="4">
        <f>E29+E30</f>
        <v>49561.2</v>
      </c>
    </row>
    <row r="32" spans="1:6" ht="24" x14ac:dyDescent="0.15">
      <c r="A32" s="2">
        <v>54</v>
      </c>
      <c r="B32" s="3" t="s">
        <v>4</v>
      </c>
      <c r="C32" s="3" t="s">
        <v>18</v>
      </c>
      <c r="D32" s="3" t="s">
        <v>46</v>
      </c>
      <c r="E32" s="4" t="s">
        <v>4</v>
      </c>
      <c r="F32" s="4">
        <v>1000</v>
      </c>
    </row>
    <row r="33" spans="1:6" x14ac:dyDescent="0.15">
      <c r="B33" s="3" t="s">
        <v>16</v>
      </c>
      <c r="C33" s="3" t="s">
        <v>4</v>
      </c>
      <c r="D33" s="3" t="s">
        <v>47</v>
      </c>
      <c r="E33" s="4">
        <v>350</v>
      </c>
      <c r="F33" s="4" t="s">
        <v>4</v>
      </c>
    </row>
    <row r="34" spans="1:6" x14ac:dyDescent="0.15">
      <c r="B34" s="3" t="s">
        <v>9</v>
      </c>
      <c r="C34" s="3" t="s">
        <v>4</v>
      </c>
      <c r="D34" s="3" t="s">
        <v>48</v>
      </c>
      <c r="E34" s="4">
        <v>650</v>
      </c>
      <c r="F34" s="4" t="s">
        <v>4</v>
      </c>
    </row>
    <row r="35" spans="1:6" x14ac:dyDescent="0.15">
      <c r="A35" s="2">
        <v>55</v>
      </c>
      <c r="B35" s="3" t="s">
        <v>10</v>
      </c>
    </row>
    <row r="36" spans="1:6" ht="24" x14ac:dyDescent="0.15">
      <c r="A36" s="2">
        <v>56</v>
      </c>
      <c r="B36" s="3" t="s">
        <v>4</v>
      </c>
      <c r="C36" s="3" t="s">
        <v>18</v>
      </c>
      <c r="D36" s="3" t="s">
        <v>51</v>
      </c>
      <c r="E36" s="4" t="s">
        <v>4</v>
      </c>
      <c r="F36" s="4">
        <f>512.6+952</f>
        <v>1464.6</v>
      </c>
    </row>
    <row r="37" spans="1:6" ht="24" x14ac:dyDescent="0.15">
      <c r="B37" s="3" t="s">
        <v>16</v>
      </c>
      <c r="C37" s="3" t="s">
        <v>4</v>
      </c>
      <c r="D37" s="3" t="s">
        <v>50</v>
      </c>
      <c r="E37" s="4">
        <v>512.6</v>
      </c>
      <c r="F37" s="4" t="s">
        <v>4</v>
      </c>
    </row>
    <row r="38" spans="1:6" x14ac:dyDescent="0.15">
      <c r="B38" s="3" t="s">
        <v>9</v>
      </c>
      <c r="C38" s="3" t="s">
        <v>4</v>
      </c>
      <c r="D38" s="3" t="s">
        <v>49</v>
      </c>
      <c r="E38" s="4">
        <f>56*17</f>
        <v>952</v>
      </c>
      <c r="F38" s="4" t="s">
        <v>4</v>
      </c>
    </row>
    <row r="39" spans="1:6" x14ac:dyDescent="0.15">
      <c r="A39" s="2">
        <v>57</v>
      </c>
      <c r="B39" s="3" t="s">
        <v>17</v>
      </c>
      <c r="C39" s="3" t="s">
        <v>8</v>
      </c>
      <c r="E39" s="4">
        <v>900</v>
      </c>
      <c r="F39" s="4">
        <v>900</v>
      </c>
    </row>
    <row r="40" spans="1:6" x14ac:dyDescent="0.15">
      <c r="A40" s="2">
        <v>58</v>
      </c>
      <c r="B40" s="3" t="s">
        <v>9</v>
      </c>
      <c r="C40" s="3" t="s">
        <v>4</v>
      </c>
      <c r="E40" s="4">
        <v>540</v>
      </c>
      <c r="F40" s="4" t="s">
        <v>4</v>
      </c>
    </row>
    <row r="41" spans="1:6" x14ac:dyDescent="0.15">
      <c r="B41" s="3" t="s">
        <v>4</v>
      </c>
      <c r="C41" s="3" t="s">
        <v>6</v>
      </c>
      <c r="E41" s="4" t="s">
        <v>4</v>
      </c>
      <c r="F41" s="4">
        <v>500</v>
      </c>
    </row>
    <row r="42" spans="1:6" x14ac:dyDescent="0.15">
      <c r="B42" s="3" t="s">
        <v>4</v>
      </c>
      <c r="C42" s="3" t="s">
        <v>5</v>
      </c>
      <c r="E42" s="4" t="s">
        <v>4</v>
      </c>
      <c r="F42" s="4">
        <v>40</v>
      </c>
    </row>
    <row r="43" spans="1:6" x14ac:dyDescent="0.15">
      <c r="A43" s="2">
        <v>59</v>
      </c>
      <c r="B43" s="3" t="s">
        <v>32</v>
      </c>
      <c r="C43" s="3" t="s">
        <v>9</v>
      </c>
      <c r="E43" s="4">
        <v>4000</v>
      </c>
      <c r="F43" s="4">
        <v>4000</v>
      </c>
    </row>
    <row r="44" spans="1:6" x14ac:dyDescent="0.15">
      <c r="A44" s="2">
        <v>60</v>
      </c>
      <c r="B44" s="3" t="s">
        <v>10</v>
      </c>
    </row>
    <row r="45" spans="1:6" x14ac:dyDescent="0.15">
      <c r="A45" s="2">
        <v>61</v>
      </c>
      <c r="B45" s="3" t="s">
        <v>38</v>
      </c>
      <c r="C45" s="3" t="s">
        <v>9</v>
      </c>
      <c r="E45" s="4">
        <v>36</v>
      </c>
      <c r="F45" s="4">
        <v>36</v>
      </c>
    </row>
    <row r="46" spans="1:6" x14ac:dyDescent="0.15">
      <c r="A46" s="2">
        <v>62</v>
      </c>
      <c r="B46" s="3" t="s">
        <v>20</v>
      </c>
      <c r="C46" s="3" t="s">
        <v>7</v>
      </c>
      <c r="D46" s="3" t="s">
        <v>34</v>
      </c>
      <c r="E46" s="4">
        <f>4000*1.08</f>
        <v>4320</v>
      </c>
      <c r="F46" s="4">
        <f>4000*1.08</f>
        <v>4320</v>
      </c>
    </row>
    <row r="47" spans="1:6" ht="24" x14ac:dyDescent="0.15">
      <c r="A47" s="2">
        <v>63</v>
      </c>
      <c r="B47" s="3" t="s">
        <v>9</v>
      </c>
      <c r="C47" s="3" t="s">
        <v>18</v>
      </c>
      <c r="D47" s="3" t="s">
        <v>52</v>
      </c>
      <c r="E47" s="4">
        <v>500</v>
      </c>
      <c r="F47" s="4">
        <v>500</v>
      </c>
    </row>
    <row r="48" spans="1:6" x14ac:dyDescent="0.15">
      <c r="A48" s="2">
        <v>64</v>
      </c>
      <c r="B48" s="3" t="s">
        <v>8</v>
      </c>
      <c r="C48" s="3" t="s">
        <v>4</v>
      </c>
      <c r="E48" s="4">
        <v>1080</v>
      </c>
      <c r="F48" s="4" t="s">
        <v>4</v>
      </c>
    </row>
    <row r="49" spans="1:6" x14ac:dyDescent="0.15">
      <c r="B49" s="3" t="s">
        <v>4</v>
      </c>
      <c r="C49" s="3" t="s">
        <v>6</v>
      </c>
      <c r="E49" s="4" t="s">
        <v>4</v>
      </c>
      <c r="F49" s="4">
        <v>1000</v>
      </c>
    </row>
    <row r="50" spans="1:6" x14ac:dyDescent="0.15">
      <c r="B50" s="3" t="s">
        <v>4</v>
      </c>
      <c r="C50" s="3" t="s">
        <v>5</v>
      </c>
      <c r="E50" s="4" t="s">
        <v>4</v>
      </c>
      <c r="F50" s="4">
        <v>80</v>
      </c>
    </row>
    <row r="51" spans="1:6" x14ac:dyDescent="0.15">
      <c r="A51" s="2">
        <v>65</v>
      </c>
      <c r="B51" s="3" t="s">
        <v>9</v>
      </c>
      <c r="C51" s="3" t="s">
        <v>4</v>
      </c>
      <c r="E51" s="4">
        <v>1200</v>
      </c>
      <c r="F51" s="4" t="s">
        <v>4</v>
      </c>
    </row>
    <row r="52" spans="1:6" x14ac:dyDescent="0.15">
      <c r="B52" s="3" t="s">
        <v>4</v>
      </c>
      <c r="C52" s="3" t="s">
        <v>25</v>
      </c>
      <c r="D52" s="3" t="s">
        <v>54</v>
      </c>
      <c r="E52" s="4" t="s">
        <v>4</v>
      </c>
      <c r="F52" s="4">
        <v>1111.0999999999999</v>
      </c>
    </row>
    <row r="53" spans="1:6" x14ac:dyDescent="0.15">
      <c r="B53" s="3" t="s">
        <v>4</v>
      </c>
      <c r="C53" s="3" t="s">
        <v>5</v>
      </c>
      <c r="D53" s="3" t="s">
        <v>53</v>
      </c>
      <c r="E53" s="4" t="s">
        <v>4</v>
      </c>
      <c r="F53" s="4">
        <v>88.9</v>
      </c>
    </row>
    <row r="54" spans="1:6" x14ac:dyDescent="0.15">
      <c r="A54" s="2">
        <v>66</v>
      </c>
      <c r="B54" s="3" t="s">
        <v>10</v>
      </c>
    </row>
    <row r="55" spans="1:6" x14ac:dyDescent="0.15">
      <c r="A55" s="2">
        <v>67</v>
      </c>
      <c r="B55" s="3" t="s">
        <v>4</v>
      </c>
      <c r="C55" s="3" t="s">
        <v>15</v>
      </c>
      <c r="E55" s="4" t="s">
        <v>4</v>
      </c>
      <c r="F55" s="4">
        <v>4000</v>
      </c>
    </row>
    <row r="56" spans="1:6" x14ac:dyDescent="0.15">
      <c r="B56" s="3" t="s">
        <v>25</v>
      </c>
      <c r="C56" s="3" t="s">
        <v>4</v>
      </c>
      <c r="D56" s="5" t="s">
        <v>55</v>
      </c>
      <c r="E56" s="4">
        <v>3703.7</v>
      </c>
      <c r="F56" s="4" t="s">
        <v>4</v>
      </c>
    </row>
    <row r="57" spans="1:6" x14ac:dyDescent="0.15">
      <c r="B57" s="3" t="s">
        <v>5</v>
      </c>
      <c r="C57" s="3" t="s">
        <v>4</v>
      </c>
      <c r="D57" s="3" t="s">
        <v>56</v>
      </c>
      <c r="E57" s="4">
        <v>296.3</v>
      </c>
      <c r="F57" s="4" t="s">
        <v>4</v>
      </c>
    </row>
    <row r="58" spans="1:6" x14ac:dyDescent="0.15">
      <c r="A58" s="2">
        <v>68</v>
      </c>
      <c r="B58" s="3" t="s">
        <v>4</v>
      </c>
      <c r="C58" s="3" t="s">
        <v>6</v>
      </c>
      <c r="E58" s="4" t="s">
        <v>4</v>
      </c>
      <c r="F58" s="4">
        <v>6000</v>
      </c>
    </row>
    <row r="59" spans="1:6" x14ac:dyDescent="0.15">
      <c r="B59" s="3" t="s">
        <v>4</v>
      </c>
      <c r="C59" s="3" t="s">
        <v>5</v>
      </c>
      <c r="E59" s="4" t="s">
        <v>4</v>
      </c>
      <c r="F59" s="4">
        <f>6000*0.08</f>
        <v>480</v>
      </c>
    </row>
    <row r="60" spans="1:6" x14ac:dyDescent="0.15">
      <c r="B60" s="3" t="s">
        <v>15</v>
      </c>
      <c r="C60" s="3" t="s">
        <v>4</v>
      </c>
      <c r="E60" s="4">
        <v>6480</v>
      </c>
      <c r="F60" s="4" t="s">
        <v>4</v>
      </c>
    </row>
    <row r="61" spans="1:6" ht="24" x14ac:dyDescent="0.15">
      <c r="A61" s="2">
        <v>69</v>
      </c>
      <c r="B61" s="3" t="s">
        <v>4</v>
      </c>
      <c r="C61" s="3" t="s">
        <v>18</v>
      </c>
      <c r="D61" s="3" t="s">
        <v>57</v>
      </c>
      <c r="E61" s="4" t="s">
        <v>4</v>
      </c>
      <c r="F61" s="4">
        <f>67*5</f>
        <v>335</v>
      </c>
    </row>
    <row r="62" spans="1:6" x14ac:dyDescent="0.15">
      <c r="B62" s="3" t="s">
        <v>16</v>
      </c>
      <c r="C62" s="3" t="s">
        <v>4</v>
      </c>
      <c r="D62" s="3" t="s">
        <v>58</v>
      </c>
      <c r="E62" s="4">
        <f>335*0.35</f>
        <v>117.24999999999999</v>
      </c>
      <c r="F62" s="4" t="s">
        <v>4</v>
      </c>
    </row>
    <row r="63" spans="1:6" x14ac:dyDescent="0.15">
      <c r="B63" s="3" t="s">
        <v>9</v>
      </c>
      <c r="C63" s="3" t="s">
        <v>4</v>
      </c>
      <c r="D63" s="3" t="s">
        <v>59</v>
      </c>
      <c r="E63" s="4">
        <f>335*0.65</f>
        <v>217.75</v>
      </c>
      <c r="F63" s="4" t="s">
        <v>4</v>
      </c>
    </row>
    <row r="64" spans="1:6" x14ac:dyDescent="0.15">
      <c r="A64" s="2">
        <v>70</v>
      </c>
      <c r="B64" s="3" t="s">
        <v>32</v>
      </c>
      <c r="C64" s="3" t="s">
        <v>8</v>
      </c>
      <c r="E64" s="4">
        <v>11000</v>
      </c>
      <c r="F64" s="4">
        <v>11000</v>
      </c>
    </row>
    <row r="65" spans="1:6" x14ac:dyDescent="0.15">
      <c r="A65" s="2">
        <v>71</v>
      </c>
      <c r="B65" s="3" t="s">
        <v>15</v>
      </c>
      <c r="C65" s="3" t="s">
        <v>8</v>
      </c>
      <c r="E65" s="4">
        <v>500</v>
      </c>
      <c r="F65" s="4">
        <v>500</v>
      </c>
    </row>
    <row r="66" spans="1:6" x14ac:dyDescent="0.15">
      <c r="A66" s="2">
        <v>72</v>
      </c>
      <c r="B66" s="3" t="s">
        <v>32</v>
      </c>
      <c r="C66" s="3" t="s">
        <v>20</v>
      </c>
      <c r="E66" s="4">
        <v>5000</v>
      </c>
      <c r="F66" s="4">
        <v>5000</v>
      </c>
    </row>
    <row r="67" spans="1:6" x14ac:dyDescent="0.15">
      <c r="A67" s="2">
        <v>73</v>
      </c>
      <c r="B67" s="3" t="s">
        <v>24</v>
      </c>
      <c r="C67" s="3" t="s">
        <v>8</v>
      </c>
      <c r="E67" s="4">
        <v>900</v>
      </c>
      <c r="F67" s="4">
        <v>900</v>
      </c>
    </row>
    <row r="68" spans="1:6" x14ac:dyDescent="0.15">
      <c r="A68" s="2">
        <v>74</v>
      </c>
      <c r="B68" s="3" t="s">
        <v>11</v>
      </c>
      <c r="C68" s="3" t="s">
        <v>4</v>
      </c>
      <c r="E68" s="4">
        <v>1200</v>
      </c>
      <c r="F68" s="4" t="s">
        <v>4</v>
      </c>
    </row>
    <row r="69" spans="1:6" x14ac:dyDescent="0.15">
      <c r="B69" s="3" t="s">
        <v>12</v>
      </c>
      <c r="C69" s="3" t="s">
        <v>4</v>
      </c>
      <c r="D69" s="3" t="s">
        <v>60</v>
      </c>
      <c r="E69" s="4">
        <f>1200*2.5/100</f>
        <v>30</v>
      </c>
      <c r="F69" s="4" t="s">
        <v>4</v>
      </c>
    </row>
    <row r="70" spans="1:6" x14ac:dyDescent="0.15">
      <c r="B70" s="3" t="s">
        <v>4</v>
      </c>
      <c r="C70" s="3" t="s">
        <v>13</v>
      </c>
      <c r="E70" s="4" t="s">
        <v>4</v>
      </c>
      <c r="F70" s="4">
        <v>1230</v>
      </c>
    </row>
    <row r="71" spans="1:6" ht="24" x14ac:dyDescent="0.15">
      <c r="A71" s="2">
        <v>75</v>
      </c>
      <c r="B71" s="3" t="s">
        <v>4</v>
      </c>
      <c r="C71" s="3" t="s">
        <v>18</v>
      </c>
      <c r="E71" s="4" t="s">
        <v>4</v>
      </c>
      <c r="F71" s="4">
        <f>E72+E73</f>
        <v>150.75</v>
      </c>
    </row>
    <row r="72" spans="1:6" x14ac:dyDescent="0.15">
      <c r="B72" s="3" t="s">
        <v>16</v>
      </c>
      <c r="C72" s="3" t="s">
        <v>4</v>
      </c>
      <c r="D72" s="3" t="s">
        <v>61</v>
      </c>
      <c r="E72" s="4">
        <v>52.75</v>
      </c>
      <c r="F72" s="4" t="s">
        <v>4</v>
      </c>
    </row>
    <row r="73" spans="1:6" x14ac:dyDescent="0.15">
      <c r="B73" s="3" t="s">
        <v>9</v>
      </c>
      <c r="C73" s="3" t="s">
        <v>4</v>
      </c>
      <c r="E73" s="4">
        <v>98</v>
      </c>
      <c r="F73" s="4" t="s">
        <v>4</v>
      </c>
    </row>
    <row r="74" spans="1:6" x14ac:dyDescent="0.15">
      <c r="A74" s="2">
        <v>76</v>
      </c>
      <c r="B74" s="3" t="s">
        <v>7</v>
      </c>
      <c r="C74" s="3" t="s">
        <v>15</v>
      </c>
      <c r="E74" s="4">
        <v>1400</v>
      </c>
      <c r="F74" s="4">
        <v>1400</v>
      </c>
    </row>
    <row r="75" spans="1:6" x14ac:dyDescent="0.15">
      <c r="A75" s="2">
        <v>77</v>
      </c>
      <c r="B75" s="3" t="s">
        <v>62</v>
      </c>
      <c r="C75" s="3" t="s">
        <v>4</v>
      </c>
      <c r="E75" s="4">
        <v>2777.8</v>
      </c>
      <c r="F75" s="4" t="s">
        <v>4</v>
      </c>
    </row>
    <row r="76" spans="1:6" x14ac:dyDescent="0.15">
      <c r="B76" s="3" t="s">
        <v>5</v>
      </c>
      <c r="C76" s="3" t="s">
        <v>4</v>
      </c>
      <c r="D76" s="3" t="s">
        <v>63</v>
      </c>
      <c r="E76" s="4">
        <v>222.2</v>
      </c>
      <c r="F76" s="4" t="s">
        <v>4</v>
      </c>
    </row>
    <row r="77" spans="1:6" x14ac:dyDescent="0.15">
      <c r="B77" s="3" t="s">
        <v>4</v>
      </c>
      <c r="C77" s="3" t="s">
        <v>15</v>
      </c>
      <c r="E77" s="4" t="s">
        <v>4</v>
      </c>
      <c r="F77" s="4">
        <v>3000</v>
      </c>
    </row>
    <row r="78" spans="1:6" x14ac:dyDescent="0.15">
      <c r="A78" s="2">
        <v>78</v>
      </c>
      <c r="B78" s="3" t="s">
        <v>4</v>
      </c>
      <c r="C78" s="3" t="s">
        <v>27</v>
      </c>
      <c r="D78" s="3" t="s">
        <v>23</v>
      </c>
      <c r="E78" s="4" t="s">
        <v>4</v>
      </c>
      <c r="F78" s="4">
        <v>100</v>
      </c>
    </row>
    <row r="79" spans="1:6" x14ac:dyDescent="0.15">
      <c r="B79" s="3" t="s">
        <v>4</v>
      </c>
      <c r="C79" s="3" t="s">
        <v>19</v>
      </c>
      <c r="E79" s="4" t="s">
        <v>4</v>
      </c>
      <c r="F79" s="4">
        <v>8</v>
      </c>
    </row>
    <row r="80" spans="1:6" x14ac:dyDescent="0.15">
      <c r="B80" s="3" t="s">
        <v>15</v>
      </c>
      <c r="C80" s="3" t="s">
        <v>4</v>
      </c>
      <c r="E80" s="4">
        <v>108</v>
      </c>
      <c r="F80" s="4" t="s">
        <v>4</v>
      </c>
    </row>
    <row r="81" spans="1:6" x14ac:dyDescent="0.15">
      <c r="B81" s="3" t="s">
        <v>27</v>
      </c>
      <c r="C81" s="3" t="s">
        <v>4</v>
      </c>
      <c r="E81" s="4">
        <v>100</v>
      </c>
      <c r="F81" s="4" t="s">
        <v>4</v>
      </c>
    </row>
    <row r="82" spans="1:6" x14ac:dyDescent="0.15">
      <c r="B82" s="3" t="s">
        <v>19</v>
      </c>
      <c r="C82" s="3" t="s">
        <v>4</v>
      </c>
      <c r="E82" s="4">
        <v>8</v>
      </c>
      <c r="F82" s="4" t="s">
        <v>4</v>
      </c>
    </row>
    <row r="83" spans="1:6" x14ac:dyDescent="0.15">
      <c r="B83" s="3" t="s">
        <v>4</v>
      </c>
      <c r="C83" s="3" t="s">
        <v>20</v>
      </c>
      <c r="E83" s="4" t="s">
        <v>4</v>
      </c>
      <c r="F83" s="4">
        <v>108</v>
      </c>
    </row>
    <row r="84" spans="1:6" ht="24" x14ac:dyDescent="0.15">
      <c r="A84" s="2">
        <v>79</v>
      </c>
      <c r="B84" s="3" t="s">
        <v>4</v>
      </c>
      <c r="C84" s="3" t="s">
        <v>18</v>
      </c>
      <c r="E84" s="4" t="s">
        <v>4</v>
      </c>
      <c r="F84" s="4">
        <f>450+242.3</f>
        <v>692.3</v>
      </c>
    </row>
    <row r="85" spans="1:6" ht="24" x14ac:dyDescent="0.15">
      <c r="B85" s="3" t="s">
        <v>16</v>
      </c>
      <c r="C85" s="3" t="s">
        <v>4</v>
      </c>
      <c r="D85" s="3" t="s">
        <v>64</v>
      </c>
      <c r="E85" s="4">
        <v>242.3</v>
      </c>
      <c r="F85" s="4" t="s">
        <v>4</v>
      </c>
    </row>
    <row r="86" spans="1:6" x14ac:dyDescent="0.15">
      <c r="B86" s="3" t="s">
        <v>9</v>
      </c>
      <c r="C86" s="3" t="s">
        <v>4</v>
      </c>
      <c r="E86" s="4">
        <v>450</v>
      </c>
      <c r="F86" s="4" t="s">
        <v>4</v>
      </c>
    </row>
    <row r="87" spans="1:6" ht="24" x14ac:dyDescent="0.15">
      <c r="A87" s="2">
        <v>80</v>
      </c>
      <c r="B87" s="3" t="s">
        <v>9</v>
      </c>
      <c r="C87" s="3" t="s">
        <v>18</v>
      </c>
      <c r="E87" s="4">
        <v>600</v>
      </c>
      <c r="F87" s="4">
        <v>600</v>
      </c>
    </row>
    <row r="88" spans="1:6" x14ac:dyDescent="0.15">
      <c r="A88" s="2">
        <v>81</v>
      </c>
      <c r="B88" s="3" t="s">
        <v>9</v>
      </c>
      <c r="C88" s="3" t="s">
        <v>16</v>
      </c>
      <c r="E88" s="4">
        <v>9000</v>
      </c>
      <c r="F88" s="4">
        <v>9000</v>
      </c>
    </row>
    <row r="89" spans="1:6" ht="24" x14ac:dyDescent="0.15">
      <c r="A89" s="2">
        <v>82</v>
      </c>
      <c r="B89" s="3" t="s">
        <v>9</v>
      </c>
      <c r="C89" s="3" t="s">
        <v>18</v>
      </c>
      <c r="D89" s="3" t="s">
        <v>65</v>
      </c>
      <c r="E89" s="4">
        <f>45*1.1</f>
        <v>49.500000000000007</v>
      </c>
      <c r="F89" s="4">
        <v>49.5</v>
      </c>
    </row>
    <row r="90" spans="1:6" x14ac:dyDescent="0.15">
      <c r="A90" s="2">
        <v>83</v>
      </c>
      <c r="B90" s="3" t="s">
        <v>22</v>
      </c>
      <c r="C90" s="3" t="s">
        <v>20</v>
      </c>
      <c r="E90" s="4">
        <v>4000</v>
      </c>
      <c r="F90" s="4">
        <v>4000</v>
      </c>
    </row>
    <row r="91" spans="1:6" x14ac:dyDescent="0.15">
      <c r="A91" s="2">
        <v>84</v>
      </c>
      <c r="B91" s="3" t="s">
        <v>21</v>
      </c>
      <c r="C91" s="3" t="s">
        <v>7</v>
      </c>
      <c r="E91" s="4">
        <v>800</v>
      </c>
      <c r="F91" s="4">
        <v>800</v>
      </c>
    </row>
    <row r="92" spans="1:6" x14ac:dyDescent="0.15">
      <c r="A92" s="2">
        <v>85</v>
      </c>
      <c r="B92" s="3" t="s">
        <v>22</v>
      </c>
      <c r="C92" s="3" t="s">
        <v>7</v>
      </c>
      <c r="E92" s="4">
        <v>5000</v>
      </c>
      <c r="F92" s="4">
        <v>5000</v>
      </c>
    </row>
    <row r="93" spans="1:6" x14ac:dyDescent="0.15">
      <c r="A93" s="2">
        <v>86</v>
      </c>
      <c r="B93" s="3" t="s">
        <v>66</v>
      </c>
      <c r="C93" s="3" t="s">
        <v>4</v>
      </c>
      <c r="E93" s="4">
        <v>3000</v>
      </c>
      <c r="F93" s="4" t="s">
        <v>4</v>
      </c>
    </row>
    <row r="94" spans="1:6" x14ac:dyDescent="0.15">
      <c r="B94" s="3" t="s">
        <v>5</v>
      </c>
      <c r="C94" s="3" t="s">
        <v>4</v>
      </c>
      <c r="D94" s="3" t="s">
        <v>67</v>
      </c>
      <c r="E94" s="4">
        <f>3000*0.08</f>
        <v>240</v>
      </c>
      <c r="F94" s="4" t="s">
        <v>4</v>
      </c>
    </row>
    <row r="95" spans="1:6" x14ac:dyDescent="0.15">
      <c r="B95" s="3" t="s">
        <v>4</v>
      </c>
      <c r="C95" s="3" t="s">
        <v>17</v>
      </c>
      <c r="E95" s="4" t="s">
        <v>4</v>
      </c>
      <c r="F95" s="4">
        <v>3240</v>
      </c>
    </row>
    <row r="96" spans="1:6" x14ac:dyDescent="0.15">
      <c r="A96" s="2">
        <v>87</v>
      </c>
      <c r="B96" s="3" t="s">
        <v>4</v>
      </c>
      <c r="C96" s="3" t="s">
        <v>14</v>
      </c>
      <c r="E96" s="4" t="s">
        <v>4</v>
      </c>
      <c r="F96" s="4">
        <v>600</v>
      </c>
    </row>
    <row r="97" spans="1:6" x14ac:dyDescent="0.15">
      <c r="B97" s="3" t="s">
        <v>4</v>
      </c>
      <c r="C97" s="3" t="s">
        <v>5</v>
      </c>
      <c r="D97" s="3" t="s">
        <v>68</v>
      </c>
      <c r="E97" s="4" t="s">
        <v>4</v>
      </c>
      <c r="F97" s="4">
        <f>600*0.08</f>
        <v>48</v>
      </c>
    </row>
    <row r="98" spans="1:6" x14ac:dyDescent="0.15">
      <c r="B98" s="3" t="s">
        <v>15</v>
      </c>
      <c r="C98" s="3" t="s">
        <v>4</v>
      </c>
      <c r="E98" s="4">
        <v>648</v>
      </c>
      <c r="F98" s="4" t="s">
        <v>4</v>
      </c>
    </row>
    <row r="99" spans="1:6" ht="24" x14ac:dyDescent="0.15">
      <c r="A99" s="2">
        <v>88</v>
      </c>
      <c r="B99" s="3" t="s">
        <v>38</v>
      </c>
      <c r="C99" s="3" t="s">
        <v>8</v>
      </c>
      <c r="D99" s="3" t="s">
        <v>69</v>
      </c>
      <c r="E99" s="4">
        <v>20</v>
      </c>
      <c r="F99" s="4">
        <v>20</v>
      </c>
    </row>
    <row r="100" spans="1:6" x14ac:dyDescent="0.15">
      <c r="A100" s="2">
        <v>89</v>
      </c>
      <c r="B100" s="6" t="s">
        <v>70</v>
      </c>
      <c r="C100" s="6"/>
      <c r="D100" s="6"/>
      <c r="E100" s="6"/>
      <c r="F100" s="6"/>
    </row>
    <row r="101" spans="1:6" x14ac:dyDescent="0.15">
      <c r="A101" s="2">
        <v>90</v>
      </c>
      <c r="B101" s="3" t="s">
        <v>15</v>
      </c>
      <c r="C101" s="3" t="s">
        <v>6</v>
      </c>
      <c r="D101" s="3" t="s">
        <v>23</v>
      </c>
      <c r="E101" s="4">
        <v>60000</v>
      </c>
      <c r="F101" s="4">
        <v>60000</v>
      </c>
    </row>
    <row r="102" spans="1:6" x14ac:dyDescent="0.15">
      <c r="B102" s="3" t="s">
        <v>15</v>
      </c>
      <c r="C102" s="3" t="s">
        <v>6</v>
      </c>
      <c r="E102" s="4">
        <v>60000</v>
      </c>
      <c r="F102" s="4">
        <v>60000</v>
      </c>
    </row>
    <row r="103" spans="1:6" x14ac:dyDescent="0.15">
      <c r="A103" s="2">
        <v>91</v>
      </c>
      <c r="B103" s="3" t="s">
        <v>20</v>
      </c>
      <c r="C103" s="3" t="s">
        <v>9</v>
      </c>
      <c r="D103" s="3" t="s">
        <v>71</v>
      </c>
      <c r="E103" s="4">
        <v>972</v>
      </c>
      <c r="F103" s="4">
        <v>972</v>
      </c>
    </row>
    <row r="104" spans="1:6" x14ac:dyDescent="0.15">
      <c r="A104" s="2">
        <v>92</v>
      </c>
      <c r="B104" s="3" t="s">
        <v>20</v>
      </c>
      <c r="C104" s="3" t="s">
        <v>8</v>
      </c>
      <c r="D104" s="3" t="s">
        <v>72</v>
      </c>
      <c r="E104" s="4">
        <v>108</v>
      </c>
      <c r="F104" s="4">
        <v>108</v>
      </c>
    </row>
    <row r="105" spans="1:6" x14ac:dyDescent="0.15">
      <c r="A105" s="2">
        <v>93</v>
      </c>
      <c r="B105" s="3" t="s">
        <v>15</v>
      </c>
      <c r="C105" s="3" t="s">
        <v>7</v>
      </c>
      <c r="E105" s="4">
        <v>500</v>
      </c>
      <c r="F105" s="4">
        <v>500</v>
      </c>
    </row>
    <row r="106" spans="1:6" ht="24" x14ac:dyDescent="0.15">
      <c r="A106" s="2">
        <v>94</v>
      </c>
      <c r="B106" s="3" t="s">
        <v>15</v>
      </c>
      <c r="C106" s="3" t="s">
        <v>6</v>
      </c>
      <c r="D106" s="3" t="s">
        <v>73</v>
      </c>
      <c r="E106" s="4">
        <v>900</v>
      </c>
      <c r="F106" s="4">
        <v>900</v>
      </c>
    </row>
    <row r="107" spans="1:6" x14ac:dyDescent="0.15">
      <c r="A107" s="2">
        <v>95</v>
      </c>
      <c r="B107" s="3" t="s">
        <v>74</v>
      </c>
      <c r="C107" s="3" t="s">
        <v>7</v>
      </c>
      <c r="E107" s="4">
        <v>1000</v>
      </c>
      <c r="F107" s="4">
        <v>1000</v>
      </c>
    </row>
    <row r="108" spans="1:6" x14ac:dyDescent="0.15">
      <c r="A108" s="2">
        <v>96</v>
      </c>
      <c r="B108" s="3" t="s">
        <v>75</v>
      </c>
      <c r="C108" s="3" t="s">
        <v>76</v>
      </c>
      <c r="E108" s="4">
        <v>500</v>
      </c>
      <c r="F108" s="4">
        <v>500</v>
      </c>
    </row>
    <row r="109" spans="1:6" ht="24" x14ac:dyDescent="0.15">
      <c r="A109" s="2">
        <v>97</v>
      </c>
      <c r="B109" s="3" t="s">
        <v>28</v>
      </c>
      <c r="C109" s="3" t="s">
        <v>78</v>
      </c>
      <c r="D109" s="3" t="s">
        <v>77</v>
      </c>
      <c r="E109" s="4">
        <v>2222.1999999999998</v>
      </c>
      <c r="F109" s="4">
        <v>2222.1999999999998</v>
      </c>
    </row>
    <row r="110" spans="1:6" x14ac:dyDescent="0.15">
      <c r="A110" s="2">
        <v>98</v>
      </c>
      <c r="B110" s="3" t="s">
        <v>10</v>
      </c>
    </row>
    <row r="111" spans="1:6" ht="24" x14ac:dyDescent="0.15">
      <c r="A111" s="2">
        <v>99</v>
      </c>
      <c r="B111" s="3" t="s">
        <v>66</v>
      </c>
      <c r="C111" s="3" t="s">
        <v>25</v>
      </c>
      <c r="D111" s="3" t="s">
        <v>79</v>
      </c>
      <c r="E111" s="4">
        <v>1900</v>
      </c>
      <c r="F111" s="4">
        <v>1900</v>
      </c>
    </row>
    <row r="112" spans="1:6" x14ac:dyDescent="0.15">
      <c r="A112" s="2">
        <v>100</v>
      </c>
      <c r="B112" s="3" t="s">
        <v>81</v>
      </c>
      <c r="C112" s="3" t="s">
        <v>80</v>
      </c>
      <c r="E112" s="4">
        <v>1000</v>
      </c>
      <c r="F112" s="4">
        <v>1000</v>
      </c>
    </row>
    <row r="113" spans="1:6" x14ac:dyDescent="0.15">
      <c r="A113" s="2">
        <v>101</v>
      </c>
      <c r="B113" s="3" t="s">
        <v>81</v>
      </c>
      <c r="C113" s="3" t="s">
        <v>95</v>
      </c>
      <c r="E113" s="4">
        <v>1000</v>
      </c>
      <c r="F113" s="4">
        <v>1000</v>
      </c>
    </row>
    <row r="114" spans="1:6" x14ac:dyDescent="0.15">
      <c r="A114" s="2">
        <v>102</v>
      </c>
      <c r="B114" s="3" t="s">
        <v>10</v>
      </c>
    </row>
    <row r="115" spans="1:6" x14ac:dyDescent="0.15">
      <c r="A115" s="2">
        <v>103</v>
      </c>
      <c r="B115" s="3" t="s">
        <v>81</v>
      </c>
      <c r="C115" s="3" t="s">
        <v>82</v>
      </c>
      <c r="E115" s="4">
        <v>4000</v>
      </c>
      <c r="F115" s="4">
        <v>4000</v>
      </c>
    </row>
    <row r="116" spans="1:6" x14ac:dyDescent="0.15">
      <c r="A116" s="2">
        <v>104</v>
      </c>
      <c r="B116" s="3" t="s">
        <v>66</v>
      </c>
      <c r="C116" s="3" t="s">
        <v>25</v>
      </c>
      <c r="E116" s="4">
        <v>4000</v>
      </c>
      <c r="F116" s="4">
        <v>4000</v>
      </c>
    </row>
    <row r="117" spans="1:6" x14ac:dyDescent="0.15">
      <c r="A117" s="2">
        <v>105</v>
      </c>
      <c r="B117" s="3" t="s">
        <v>28</v>
      </c>
      <c r="C117" s="3" t="s">
        <v>83</v>
      </c>
      <c r="E117" s="4">
        <v>12000</v>
      </c>
      <c r="F117" s="4">
        <v>12000</v>
      </c>
    </row>
    <row r="118" spans="1:6" ht="24" x14ac:dyDescent="0.15">
      <c r="A118" s="2">
        <v>106</v>
      </c>
      <c r="B118" s="3" t="s">
        <v>66</v>
      </c>
      <c r="C118" s="3" t="s">
        <v>25</v>
      </c>
      <c r="D118" s="3" t="s">
        <v>84</v>
      </c>
      <c r="E118" s="4">
        <v>3000</v>
      </c>
      <c r="F118" s="4">
        <v>3000</v>
      </c>
    </row>
    <row r="119" spans="1:6" x14ac:dyDescent="0.15">
      <c r="A119" s="2">
        <v>107</v>
      </c>
      <c r="B119" s="3" t="s">
        <v>25</v>
      </c>
      <c r="C119" s="3" t="s">
        <v>76</v>
      </c>
      <c r="E119" s="4">
        <v>1200</v>
      </c>
      <c r="F119" s="4">
        <v>1200</v>
      </c>
    </row>
    <row r="120" spans="1:6" x14ac:dyDescent="0.15">
      <c r="A120" s="2">
        <v>108</v>
      </c>
      <c r="B120" s="3" t="s">
        <v>62</v>
      </c>
      <c r="C120" s="3" t="s">
        <v>85</v>
      </c>
      <c r="D120" s="3" t="s">
        <v>86</v>
      </c>
      <c r="E120" s="4">
        <v>8333.35</v>
      </c>
      <c r="F120" s="4">
        <v>8333.35</v>
      </c>
    </row>
    <row r="121" spans="1:6" x14ac:dyDescent="0.15">
      <c r="A121" s="2">
        <v>109</v>
      </c>
      <c r="B121" s="3" t="s">
        <v>25</v>
      </c>
      <c r="C121" s="3" t="s">
        <v>66</v>
      </c>
      <c r="E121" s="4">
        <v>3000</v>
      </c>
      <c r="F121" s="4">
        <v>3000</v>
      </c>
    </row>
    <row r="122" spans="1:6" x14ac:dyDescent="0.15">
      <c r="A122" s="2">
        <v>110</v>
      </c>
      <c r="B122" s="3" t="s">
        <v>14</v>
      </c>
      <c r="C122" s="3" t="s">
        <v>85</v>
      </c>
      <c r="E122" s="4">
        <v>900</v>
      </c>
      <c r="F122" s="4">
        <v>900</v>
      </c>
    </row>
    <row r="123" spans="1:6" x14ac:dyDescent="0.15">
      <c r="A123" s="2">
        <v>111</v>
      </c>
      <c r="B123" s="3" t="s">
        <v>11</v>
      </c>
      <c r="C123" s="3" t="s">
        <v>76</v>
      </c>
      <c r="E123" s="4">
        <v>3000</v>
      </c>
      <c r="F123" s="4">
        <v>3000</v>
      </c>
    </row>
    <row r="124" spans="1:6" x14ac:dyDescent="0.15">
      <c r="A124" s="2">
        <v>112</v>
      </c>
      <c r="B124" s="3" t="s">
        <v>10</v>
      </c>
    </row>
    <row r="125" spans="1:6" x14ac:dyDescent="0.15">
      <c r="A125" s="2">
        <v>113</v>
      </c>
      <c r="B125" s="3" t="s">
        <v>81</v>
      </c>
      <c r="C125" s="3" t="s">
        <v>87</v>
      </c>
      <c r="D125" s="3" t="s">
        <v>88</v>
      </c>
      <c r="E125" s="4">
        <v>5555.55</v>
      </c>
      <c r="F125" s="4">
        <v>5555.55</v>
      </c>
    </row>
    <row r="126" spans="1:6" x14ac:dyDescent="0.15">
      <c r="A126" s="2">
        <v>114</v>
      </c>
      <c r="B126" s="3" t="s">
        <v>32</v>
      </c>
      <c r="C126" s="3" t="s">
        <v>31</v>
      </c>
      <c r="E126" s="4">
        <v>40000</v>
      </c>
      <c r="F126" s="4">
        <v>40000</v>
      </c>
    </row>
    <row r="127" spans="1:6" x14ac:dyDescent="0.15">
      <c r="A127" s="2">
        <v>115</v>
      </c>
      <c r="B127" s="3" t="s">
        <v>10</v>
      </c>
    </row>
    <row r="128" spans="1:6" x14ac:dyDescent="0.15">
      <c r="A128" s="2">
        <v>116</v>
      </c>
      <c r="B128" s="3" t="s">
        <v>28</v>
      </c>
      <c r="C128" s="3" t="s">
        <v>89</v>
      </c>
      <c r="E128" s="4">
        <v>6000</v>
      </c>
      <c r="F128" s="4">
        <v>6000</v>
      </c>
    </row>
    <row r="129" spans="1:6" x14ac:dyDescent="0.15">
      <c r="A129" s="2">
        <v>117</v>
      </c>
      <c r="B129" s="3" t="s">
        <v>28</v>
      </c>
      <c r="C129" s="3" t="s">
        <v>90</v>
      </c>
      <c r="E129" s="4">
        <v>4000</v>
      </c>
      <c r="F129" s="4">
        <v>4000</v>
      </c>
    </row>
    <row r="130" spans="1:6" x14ac:dyDescent="0.15">
      <c r="A130" s="2">
        <v>118</v>
      </c>
      <c r="B130" s="3" t="s">
        <v>32</v>
      </c>
      <c r="C130" s="3" t="s">
        <v>31</v>
      </c>
      <c r="D130" s="3" t="s">
        <v>91</v>
      </c>
      <c r="E130" s="4">
        <f>1000000/50</f>
        <v>20000</v>
      </c>
      <c r="F130" s="4">
        <f>1000000/50</f>
        <v>20000</v>
      </c>
    </row>
    <row r="131" spans="1:6" x14ac:dyDescent="0.15">
      <c r="A131" s="2">
        <v>119</v>
      </c>
      <c r="B131" s="3" t="s">
        <v>28</v>
      </c>
      <c r="C131" s="3" t="s">
        <v>92</v>
      </c>
      <c r="D131" s="3" t="s">
        <v>93</v>
      </c>
      <c r="E131" s="4">
        <f>45000/5</f>
        <v>9000</v>
      </c>
      <c r="F131" s="4">
        <v>9000</v>
      </c>
    </row>
    <row r="132" spans="1:6" x14ac:dyDescent="0.15">
      <c r="A132" s="2">
        <v>120</v>
      </c>
      <c r="B132" s="3" t="s">
        <v>28</v>
      </c>
      <c r="C132" s="3" t="s">
        <v>31</v>
      </c>
      <c r="D132" s="3" t="s">
        <v>94</v>
      </c>
      <c r="E132" s="4">
        <f>5000000/50</f>
        <v>100000</v>
      </c>
      <c r="F132" s="4">
        <f>5000000/50</f>
        <v>100000</v>
      </c>
    </row>
  </sheetData>
  <mergeCells count="1">
    <mergeCell ref="B100:F100"/>
  </mergeCells>
  <phoneticPr fontId="1" type="noConversion"/>
  <pageMargins left="0.7" right="0.7" top="0.75" bottom="0.75" header="0.3" footer="0.3"/>
  <pageSetup paperSize="9" orientation="portrait" horizontalDpi="0" verticalDpi="0"/>
  <headerFooter>
    <oddHeader>&amp;R&amp;"Calibri,Normal"&amp;K000000BDDD / Correction</oddHeader>
    <oddFooter>&amp;L&amp;"Calibri,Normal"&amp;K000000© Yannick BRAVO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Yannick Bravo</cp:lastModifiedBy>
  <cp:lastPrinted>2018-02-13T19:45:26Z</cp:lastPrinted>
  <dcterms:created xsi:type="dcterms:W3CDTF">2017-06-07T13:37:55Z</dcterms:created>
  <dcterms:modified xsi:type="dcterms:W3CDTF">2018-03-20T06:39:48Z</dcterms:modified>
</cp:coreProperties>
</file>